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05" windowWidth="10500" windowHeight="3450"/>
  </bookViews>
  <sheets>
    <sheet name="excel (1)" sheetId="1" r:id="rId1"/>
  </sheets>
  <calcPr calcId="144525"/>
</workbook>
</file>

<file path=xl/calcChain.xml><?xml version="1.0" encoding="utf-8"?>
<calcChain xmlns="http://schemas.openxmlformats.org/spreadsheetml/2006/main">
  <c r="C70" i="1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<sst xmlns="http://schemas.openxmlformats.org/spreadsheetml/2006/main" count="220" uniqueCount="107">
  <si>
    <t>Title</t>
  </si>
  <si>
    <t>ISSN</t>
  </si>
  <si>
    <t>SJR</t>
  </si>
  <si>
    <t>H index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</si>
  <si>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</si>
  <si>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</si>
  <si>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</si>
  <si>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</si>
  <si>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</si>
  <si>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</si>
  <si>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</si>
  <si>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</si>
  <si>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Journal of Climate</t>
  </si>
  <si>
    <t>Q1</t>
  </si>
  <si>
    <t>United States</t>
  </si>
  <si>
    <t>Bulletin of the American Meteorological Society</t>
  </si>
  <si>
    <t>Global Biogeochemical Cycles</t>
  </si>
  <si>
    <t>Climate Dynamics</t>
  </si>
  <si>
    <t>Germany</t>
  </si>
  <si>
    <t>Monthly Weather Review</t>
  </si>
  <si>
    <t>Atmospheric Chemistry and Physics</t>
  </si>
  <si>
    <t>Quarterly Journal of the Royal Meteorological Society</t>
  </si>
  <si>
    <t>United Kingdom</t>
  </si>
  <si>
    <t>Journals of the Atmospheric Sciences</t>
  </si>
  <si>
    <t>Journal of Geophysical Research</t>
  </si>
  <si>
    <t>Journal of Hydrometeorology</t>
  </si>
  <si>
    <t>Weather and Forecasting</t>
  </si>
  <si>
    <t>Tellus, Series A: Dynamic Meteorology and Oceanography</t>
  </si>
  <si>
    <t>Denmark</t>
  </si>
  <si>
    <t>Atmospheric Environment</t>
  </si>
  <si>
    <t>Journal of Atmospheric and Oceanic Technology</t>
  </si>
  <si>
    <t>International Journal of Climatology</t>
  </si>
  <si>
    <t>Ocean Modelling</t>
  </si>
  <si>
    <t>Journal of Applied Meteorology and Climatology</t>
  </si>
  <si>
    <t>Atmospheric Measurement Techniques</t>
  </si>
  <si>
    <t>Meteorologische Zeitschrift</t>
  </si>
  <si>
    <t>Q2</t>
  </si>
  <si>
    <t>Climatic Change</t>
  </si>
  <si>
    <t>Netherlands</t>
  </si>
  <si>
    <t>WIREs Climate Change</t>
  </si>
  <si>
    <t>Annales Geophysicae</t>
  </si>
  <si>
    <t>Dynamics of Atmospheres and Oceans</t>
  </si>
  <si>
    <t>Boundary-Layer Meteorology</t>
  </si>
  <si>
    <t>Theorectical and Applied Climatology</t>
  </si>
  <si>
    <t>Austria</t>
  </si>
  <si>
    <t>Journal of Aerosol Science</t>
  </si>
  <si>
    <t>Atmospheric Research</t>
  </si>
  <si>
    <t>Atmosphere - Ocean</t>
  </si>
  <si>
    <t>Canada</t>
  </si>
  <si>
    <t>Journal of the Meteorological Society of Japan</t>
  </si>
  <si>
    <t>Japan</t>
  </si>
  <si>
    <t>Climate Research</t>
  </si>
  <si>
    <t>Climate Policy</t>
  </si>
  <si>
    <t>Atmospheric Chemistry and Physics Discussions</t>
  </si>
  <si>
    <t>Atmospheric Science Letters</t>
  </si>
  <si>
    <t>Meteorological Applications</t>
  </si>
  <si>
    <t>IEEE Journal of Selected Topics in Applied Earth Observations and Remote Sensing</t>
  </si>
  <si>
    <t>Journal of the Air and Waste Management Association</t>
  </si>
  <si>
    <t>Q3</t>
  </si>
  <si>
    <t>Meteorology and Atmospheric Physics</t>
  </si>
  <si>
    <t>Natural Hazards</t>
  </si>
  <si>
    <t>Space Weather</t>
  </si>
  <si>
    <t>Water, Air, and Soil Pollution</t>
  </si>
  <si>
    <t>Journal of Atmospheric Chemistry</t>
  </si>
  <si>
    <t>International Journal of Biometeorology</t>
  </si>
  <si>
    <t>Scientific Online Letters on the Atmosphere</t>
  </si>
  <si>
    <t>Advances in Atmospheric Sciences</t>
  </si>
  <si>
    <t>China</t>
  </si>
  <si>
    <t>Geography Compass</t>
  </si>
  <si>
    <t>Terrestrial, Atmospheric and Oceanic Sciences</t>
  </si>
  <si>
    <t>Taiwan</t>
  </si>
  <si>
    <t>Air Quality, Atmosphere and Health</t>
  </si>
  <si>
    <t>Radio Science</t>
  </si>
  <si>
    <t>Artificial Satellites</t>
  </si>
  <si>
    <t>Poland</t>
  </si>
  <si>
    <t>Atmosfera</t>
  </si>
  <si>
    <t>Mexico</t>
  </si>
  <si>
    <t>Asia-Pacific Journal of Atmospheric Sciences</t>
  </si>
  <si>
    <t>South Korea</t>
  </si>
  <si>
    <t>Papers in Meteorology and Geophysics</t>
  </si>
  <si>
    <t>Journal of Spatial Science</t>
  </si>
  <si>
    <t>Australia</t>
  </si>
  <si>
    <t>Przeglad Geologiczny</t>
  </si>
  <si>
    <t>Q4</t>
  </si>
  <si>
    <t>Izvestiya - Atmospheric and Oceanic Physics</t>
  </si>
  <si>
    <t>Russian Federation</t>
  </si>
  <si>
    <t>Acta Meteorologica Sinica</t>
  </si>
  <si>
    <t>Geographische Raudschau</t>
  </si>
  <si>
    <t>Jiefangjun Ligong Daxue Xuebao/Journal of PLA University of Science and Technology (Natural Science Edition)</t>
  </si>
  <si>
    <t>Idojaras</t>
  </si>
  <si>
    <t>Hungary</t>
  </si>
  <si>
    <t>Die Erde</t>
  </si>
  <si>
    <t>Italian Journal of Remote Sensing / Rivista Italiana di Telerilevamento</t>
  </si>
  <si>
    <t>Italy</t>
  </si>
  <si>
    <t>Journal of Agrometeorology</t>
  </si>
  <si>
    <t>India</t>
  </si>
  <si>
    <t>International Journal of Meteorology</t>
  </si>
  <si>
    <t>Asian Journal of Information Technology</t>
  </si>
  <si>
    <t>Pakistan</t>
  </si>
  <si>
    <t>Hrvatski Meteoroloski Casopis/Croatian Meteorological Journal</t>
  </si>
  <si>
    <t>Croatia</t>
  </si>
  <si>
    <t>Pollution Atmospherique</t>
  </si>
  <si>
    <t>France</t>
  </si>
  <si>
    <t>Developments in Earth Surface Processes</t>
  </si>
  <si>
    <t>Atmospheric Measurement Techniques Discussions</t>
  </si>
  <si>
    <t>Geotechnique Letters</t>
  </si>
  <si>
    <t>Retrieved from: http://www.scimagojr.com.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</si>
</sst>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6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topLeftCell="A65" workbookViewId="0">
      <selection activeCell="B65" sqref="B65"/>
    </sheetView>
  </sheetViews>
  <sheetFormatPr defaultRowHeight="15"/>
  <cols>
    <col min="1" max="1" width="3" customWidth="1"/>
    <col min="2" max="2" width="35.5703125" bestFit="1" customWidth="1"/>
    <col min="3" max="3" width="4.85546875" customWidth="1"/>
    <col min="4" max="4" width="3.28515625" customWidth="1"/>
    <col min="5" max="5" width="6" customWidth="1"/>
    <col min="6" max="6" width="7.28515625" customWidth="1"/>
    <col min="7" max="7" width="15.85546875" bestFit="1" customWidth="1"/>
    <col min="8" max="8" width="17.42578125" bestFit="1" customWidth="1"/>
    <col min="9" max="9" width="9.7109375" bestFit="1" customWidth="1"/>
    <col min="10" max="10" width="16.7109375" bestFit="1" customWidth="1"/>
    <col min="11" max="11" width="19.28515625" bestFit="1" customWidth="1"/>
    <col min="12" max="12" width="18" bestFit="1" customWidth="1"/>
    <col min="13" max="13" width="9.85546875" bestFit="1" customWidth="1"/>
    <col min="14" max="14" width="16.42578125" bestFit="1" customWidth="1"/>
  </cols>
  <sheetData>
    <row r="1" spans="1:14" ht="14.45" customHeight="1">
      <c r="A1" s="1"/>
      <c r="B1" s="1" t="s">
        <v>0</v>
      </c>
      <c r="C1" s="1" t="s">
        <v>1</v>
      </c>
      <c r="D1" s="4" t="s">
        <v>2</v>
      </c>
      <c r="E1" s="4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45">
      <c r="A2" s="2">
        <v>1</v>
      </c>
      <c r="B2" s="2" t="s">
        <v>12</v>
      </c>
      <c r="C2" s="2" t="str">
        <f>"15200442"</f>
        <v>15200442</v>
      </c>
      <c r="D2" s="2" t="s">
        <v>13</v>
      </c>
      <c r="E2" s="2">
        <v>3.7229999999999999</v>
      </c>
      <c r="F2" s="2">
        <v>152</v>
      </c>
      <c r="G2" s="2">
        <v>423</v>
      </c>
      <c r="H2" s="3">
        <v>1249</v>
      </c>
      <c r="I2" s="3">
        <v>19594</v>
      </c>
      <c r="J2" s="3">
        <v>5590</v>
      </c>
      <c r="K2" s="3">
        <v>1205</v>
      </c>
      <c r="L2" s="2">
        <v>4.29</v>
      </c>
      <c r="M2" s="2">
        <v>46.32</v>
      </c>
      <c r="N2" s="2" t="s">
        <v>14</v>
      </c>
    </row>
    <row r="3" spans="1:14" ht="45">
      <c r="A3" s="2">
        <v>2</v>
      </c>
      <c r="B3" s="2" t="s">
        <v>15</v>
      </c>
      <c r="C3" s="2" t="str">
        <f>"15200477"</f>
        <v>15200477</v>
      </c>
      <c r="D3" s="2" t="s">
        <v>13</v>
      </c>
      <c r="E3" s="2">
        <v>3.3420000000000001</v>
      </c>
      <c r="F3" s="2">
        <v>110</v>
      </c>
      <c r="G3" s="2">
        <v>101</v>
      </c>
      <c r="H3" s="2">
        <v>315</v>
      </c>
      <c r="I3" s="3">
        <v>2957</v>
      </c>
      <c r="J3" s="3">
        <v>1405</v>
      </c>
      <c r="K3" s="2">
        <v>299</v>
      </c>
      <c r="L3" s="2">
        <v>4.4400000000000004</v>
      </c>
      <c r="M3" s="2">
        <v>29.28</v>
      </c>
      <c r="N3" s="2" t="s">
        <v>14</v>
      </c>
    </row>
    <row r="4" spans="1:14" ht="45">
      <c r="A4" s="2">
        <v>3</v>
      </c>
      <c r="B4" s="2" t="s">
        <v>16</v>
      </c>
      <c r="C4" s="2" t="str">
        <f>"08866236"</f>
        <v>08866236</v>
      </c>
      <c r="D4" s="2" t="s">
        <v>13</v>
      </c>
      <c r="E4" s="2">
        <v>2.8690000000000002</v>
      </c>
      <c r="F4" s="2">
        <v>107</v>
      </c>
      <c r="G4" s="2">
        <v>67</v>
      </c>
      <c r="H4" s="2">
        <v>302</v>
      </c>
      <c r="I4" s="3">
        <v>4478</v>
      </c>
      <c r="J4" s="3">
        <v>1556</v>
      </c>
      <c r="K4" s="2">
        <v>295</v>
      </c>
      <c r="L4" s="2">
        <v>4.57</v>
      </c>
      <c r="M4" s="2">
        <v>66.84</v>
      </c>
      <c r="N4" s="2" t="s">
        <v>14</v>
      </c>
    </row>
    <row r="5" spans="1:14" ht="45">
      <c r="A5" s="2">
        <v>4</v>
      </c>
      <c r="B5" s="2" t="s">
        <v>17</v>
      </c>
      <c r="C5" s="2" t="str">
        <f>"14320894"</f>
        <v>14320894</v>
      </c>
      <c r="D5" s="2" t="s">
        <v>13</v>
      </c>
      <c r="E5" s="2">
        <v>2.4889999999999999</v>
      </c>
      <c r="F5" s="2">
        <v>92</v>
      </c>
      <c r="G5" s="2">
        <v>429</v>
      </c>
      <c r="H5" s="2">
        <v>441</v>
      </c>
      <c r="I5" s="3">
        <v>21615</v>
      </c>
      <c r="J5" s="3">
        <v>1736</v>
      </c>
      <c r="K5" s="2">
        <v>424</v>
      </c>
      <c r="L5" s="2">
        <v>3.83</v>
      </c>
      <c r="M5" s="2">
        <v>50.38</v>
      </c>
      <c r="N5" s="2" t="s">
        <v>18</v>
      </c>
    </row>
    <row r="6" spans="1:14" ht="45">
      <c r="A6" s="2">
        <v>5</v>
      </c>
      <c r="B6" s="2" t="s">
        <v>19</v>
      </c>
      <c r="C6" s="2" t="str">
        <f>"15200493"</f>
        <v>15200493</v>
      </c>
      <c r="D6" s="2" t="s">
        <v>13</v>
      </c>
      <c r="E6" s="2">
        <v>2.3980000000000001</v>
      </c>
      <c r="F6" s="2">
        <v>99</v>
      </c>
      <c r="G6" s="2">
        <v>236</v>
      </c>
      <c r="H6" s="2">
        <v>820</v>
      </c>
      <c r="I6" s="3">
        <v>9828</v>
      </c>
      <c r="J6" s="3">
        <v>2499</v>
      </c>
      <c r="K6" s="2">
        <v>803</v>
      </c>
      <c r="L6" s="2">
        <v>2.76</v>
      </c>
      <c r="M6" s="2">
        <v>41.64</v>
      </c>
      <c r="N6" s="2" t="s">
        <v>14</v>
      </c>
    </row>
    <row r="7" spans="1:14" ht="45">
      <c r="A7" s="2">
        <v>6</v>
      </c>
      <c r="B7" s="2" t="s">
        <v>20</v>
      </c>
      <c r="C7" s="2" t="str">
        <f>"16807324"</f>
        <v>16807324</v>
      </c>
      <c r="D7" s="2" t="s">
        <v>13</v>
      </c>
      <c r="E7" s="2">
        <v>2.3460000000000001</v>
      </c>
      <c r="F7" s="2">
        <v>89</v>
      </c>
      <c r="G7" s="2">
        <v>791</v>
      </c>
      <c r="H7" s="3">
        <v>1863</v>
      </c>
      <c r="I7" s="3">
        <v>47350</v>
      </c>
      <c r="J7" s="3">
        <v>10822</v>
      </c>
      <c r="K7" s="3">
        <v>1832</v>
      </c>
      <c r="L7" s="2">
        <v>6.16</v>
      </c>
      <c r="M7" s="2">
        <v>59.86</v>
      </c>
      <c r="N7" s="2" t="s">
        <v>18</v>
      </c>
    </row>
    <row r="8" spans="1:14" ht="45">
      <c r="A8" s="2">
        <v>7</v>
      </c>
      <c r="B8" s="2" t="s">
        <v>21</v>
      </c>
      <c r="C8" s="2" t="str">
        <f>"1477870X"</f>
        <v>1477870X</v>
      </c>
      <c r="D8" s="2" t="s">
        <v>13</v>
      </c>
      <c r="E8" s="2">
        <v>2.2669999999999999</v>
      </c>
      <c r="F8" s="2">
        <v>80</v>
      </c>
      <c r="G8" s="2">
        <v>222</v>
      </c>
      <c r="H8" s="2">
        <v>512</v>
      </c>
      <c r="I8" s="3">
        <v>9225</v>
      </c>
      <c r="J8" s="3">
        <v>1533</v>
      </c>
      <c r="K8" s="2">
        <v>493</v>
      </c>
      <c r="L8" s="2">
        <v>3.02</v>
      </c>
      <c r="M8" s="2">
        <v>41.55</v>
      </c>
      <c r="N8" s="2" t="s">
        <v>22</v>
      </c>
    </row>
    <row r="9" spans="1:14" ht="45">
      <c r="A9" s="2">
        <v>8</v>
      </c>
      <c r="B9" s="2" t="s">
        <v>23</v>
      </c>
      <c r="C9" s="2" t="str">
        <f>"15200469"</f>
        <v>15200469</v>
      </c>
      <c r="D9" s="2" t="s">
        <v>13</v>
      </c>
      <c r="E9" s="2">
        <v>2.2250000000000001</v>
      </c>
      <c r="F9" s="2">
        <v>103</v>
      </c>
      <c r="G9" s="2">
        <v>200</v>
      </c>
      <c r="H9" s="2">
        <v>739</v>
      </c>
      <c r="I9" s="3">
        <v>8182</v>
      </c>
      <c r="J9" s="3">
        <v>2028</v>
      </c>
      <c r="K9" s="2">
        <v>695</v>
      </c>
      <c r="L9" s="2">
        <v>2.76</v>
      </c>
      <c r="M9" s="2">
        <v>40.909999999999997</v>
      </c>
      <c r="N9" s="2" t="s">
        <v>14</v>
      </c>
    </row>
    <row r="10" spans="1:14" ht="45">
      <c r="A10" s="2">
        <v>9</v>
      </c>
      <c r="B10" s="2" t="s">
        <v>24</v>
      </c>
      <c r="C10" s="2" t="str">
        <f>"01480227"</f>
        <v>01480227</v>
      </c>
      <c r="D10" s="2" t="s">
        <v>13</v>
      </c>
      <c r="E10" s="2">
        <v>1.867</v>
      </c>
      <c r="F10" s="2">
        <v>207</v>
      </c>
      <c r="G10" s="3">
        <v>2708</v>
      </c>
      <c r="H10" s="3">
        <v>7767</v>
      </c>
      <c r="I10" s="3">
        <v>137935</v>
      </c>
      <c r="J10" s="3">
        <v>25102</v>
      </c>
      <c r="K10" s="3">
        <v>7594</v>
      </c>
      <c r="L10" s="2">
        <v>3.07</v>
      </c>
      <c r="M10" s="2">
        <v>50.94</v>
      </c>
      <c r="N10" s="2" t="s">
        <v>14</v>
      </c>
    </row>
    <row r="11" spans="1:14" ht="45">
      <c r="A11" s="2">
        <v>10</v>
      </c>
      <c r="B11" s="2" t="s">
        <v>25</v>
      </c>
      <c r="C11" s="2" t="str">
        <f>"1525755X"</f>
        <v>1525755X</v>
      </c>
      <c r="D11" s="2" t="s">
        <v>13</v>
      </c>
      <c r="E11" s="2">
        <v>1.8580000000000001</v>
      </c>
      <c r="F11" s="2">
        <v>56</v>
      </c>
      <c r="G11" s="2">
        <v>97</v>
      </c>
      <c r="H11" s="2">
        <v>296</v>
      </c>
      <c r="I11" s="3">
        <v>4518</v>
      </c>
      <c r="J11" s="2">
        <v>867</v>
      </c>
      <c r="K11" s="2">
        <v>286</v>
      </c>
      <c r="L11" s="2">
        <v>3.2</v>
      </c>
      <c r="M11" s="2">
        <v>46.58</v>
      </c>
      <c r="N11" s="2" t="s">
        <v>14</v>
      </c>
    </row>
    <row r="12" spans="1:14" ht="45">
      <c r="A12" s="2">
        <v>11</v>
      </c>
      <c r="B12" s="2" t="s">
        <v>26</v>
      </c>
      <c r="C12" s="2" t="str">
        <f>"15200434"</f>
        <v>15200434</v>
      </c>
      <c r="D12" s="2" t="s">
        <v>13</v>
      </c>
      <c r="E12" s="2">
        <v>1.7629999999999999</v>
      </c>
      <c r="F12" s="2">
        <v>54</v>
      </c>
      <c r="G12" s="2">
        <v>79</v>
      </c>
      <c r="H12" s="2">
        <v>305</v>
      </c>
      <c r="I12" s="3">
        <v>2639</v>
      </c>
      <c r="J12" s="2">
        <v>661</v>
      </c>
      <c r="K12" s="2">
        <v>288</v>
      </c>
      <c r="L12" s="2">
        <v>2.23</v>
      </c>
      <c r="M12" s="2">
        <v>33.409999999999997</v>
      </c>
      <c r="N12" s="2" t="s">
        <v>14</v>
      </c>
    </row>
    <row r="13" spans="1:14" ht="45">
      <c r="A13" s="2">
        <v>12</v>
      </c>
      <c r="B13" s="2" t="s">
        <v>27</v>
      </c>
      <c r="C13" s="2" t="str">
        <f>"02806495"</f>
        <v>02806495</v>
      </c>
      <c r="D13" s="2" t="s">
        <v>13</v>
      </c>
      <c r="E13" s="2">
        <v>1.74</v>
      </c>
      <c r="F13" s="2">
        <v>45</v>
      </c>
      <c r="G13" s="2">
        <v>74</v>
      </c>
      <c r="H13" s="2">
        <v>193</v>
      </c>
      <c r="I13" s="3">
        <v>2910</v>
      </c>
      <c r="J13" s="2">
        <v>476</v>
      </c>
      <c r="K13" s="2">
        <v>183</v>
      </c>
      <c r="L13" s="2">
        <v>2.15</v>
      </c>
      <c r="M13" s="2">
        <v>39.32</v>
      </c>
      <c r="N13" s="2" t="s">
        <v>28</v>
      </c>
    </row>
    <row r="14" spans="1:14" ht="45">
      <c r="A14" s="2">
        <v>13</v>
      </c>
      <c r="B14" s="2" t="s">
        <v>29</v>
      </c>
      <c r="C14" s="2" t="str">
        <f>"13522310"</f>
        <v>13522310</v>
      </c>
      <c r="D14" s="2" t="s">
        <v>13</v>
      </c>
      <c r="E14" s="2">
        <v>1.698</v>
      </c>
      <c r="F14" s="2">
        <v>131</v>
      </c>
      <c r="G14" s="2">
        <v>866</v>
      </c>
      <c r="H14" s="3">
        <v>2125</v>
      </c>
      <c r="I14" s="3">
        <v>33637</v>
      </c>
      <c r="J14" s="3">
        <v>8976</v>
      </c>
      <c r="K14" s="3">
        <v>2056</v>
      </c>
      <c r="L14" s="2">
        <v>4.0599999999999996</v>
      </c>
      <c r="M14" s="2">
        <v>38.840000000000003</v>
      </c>
      <c r="N14" s="2" t="s">
        <v>22</v>
      </c>
    </row>
    <row r="15" spans="1:14" ht="45">
      <c r="A15" s="2">
        <v>14</v>
      </c>
      <c r="B15" s="2" t="s">
        <v>30</v>
      </c>
      <c r="C15" s="2" t="str">
        <f>"15200426"</f>
        <v>15200426</v>
      </c>
      <c r="D15" s="2" t="s">
        <v>13</v>
      </c>
      <c r="E15" s="2">
        <v>1.65</v>
      </c>
      <c r="F15" s="2">
        <v>69</v>
      </c>
      <c r="G15" s="2">
        <v>131</v>
      </c>
      <c r="H15" s="2">
        <v>527</v>
      </c>
      <c r="I15" s="3">
        <v>3443</v>
      </c>
      <c r="J15" s="3">
        <v>1250</v>
      </c>
      <c r="K15" s="2">
        <v>516</v>
      </c>
      <c r="L15" s="2">
        <v>2.5099999999999998</v>
      </c>
      <c r="M15" s="2">
        <v>26.28</v>
      </c>
      <c r="N15" s="2" t="s">
        <v>14</v>
      </c>
    </row>
    <row r="16" spans="1:14" ht="45">
      <c r="A16" s="2">
        <v>15</v>
      </c>
      <c r="B16" s="2" t="s">
        <v>31</v>
      </c>
      <c r="C16" s="2" t="str">
        <f>"10970088"</f>
        <v>10970088</v>
      </c>
      <c r="D16" s="2" t="s">
        <v>13</v>
      </c>
      <c r="E16" s="2">
        <v>1.552</v>
      </c>
      <c r="F16" s="2">
        <v>80</v>
      </c>
      <c r="G16" s="2">
        <v>297</v>
      </c>
      <c r="H16" s="2">
        <v>522</v>
      </c>
      <c r="I16" s="3">
        <v>12832</v>
      </c>
      <c r="J16" s="3">
        <v>1536</v>
      </c>
      <c r="K16" s="2">
        <v>514</v>
      </c>
      <c r="L16" s="2">
        <v>2.62</v>
      </c>
      <c r="M16" s="2">
        <v>43.21</v>
      </c>
      <c r="N16" s="2" t="s">
        <v>22</v>
      </c>
    </row>
    <row r="17" spans="1:14" ht="45">
      <c r="A17" s="2">
        <v>16</v>
      </c>
      <c r="B17" s="2" t="s">
        <v>32</v>
      </c>
      <c r="C17" s="2" t="str">
        <f>"10139281"</f>
        <v>10139281</v>
      </c>
      <c r="D17" s="2" t="s">
        <v>13</v>
      </c>
      <c r="E17" s="2">
        <v>1.4750000000000001</v>
      </c>
      <c r="F17" s="2">
        <v>11</v>
      </c>
      <c r="G17" s="2">
        <v>97</v>
      </c>
      <c r="H17" s="2">
        <v>110</v>
      </c>
      <c r="I17" s="3">
        <v>4233</v>
      </c>
      <c r="J17" s="2">
        <v>291</v>
      </c>
      <c r="K17" s="2">
        <v>105</v>
      </c>
      <c r="L17" s="2">
        <v>2.77</v>
      </c>
      <c r="M17" s="2">
        <v>43.64</v>
      </c>
      <c r="N17" s="2" t="s">
        <v>22</v>
      </c>
    </row>
    <row r="18" spans="1:14" ht="45">
      <c r="A18" s="2">
        <v>17</v>
      </c>
      <c r="B18" s="2" t="s">
        <v>33</v>
      </c>
      <c r="C18" s="2" t="str">
        <f>"15588424"</f>
        <v>15588424</v>
      </c>
      <c r="D18" s="2" t="s">
        <v>13</v>
      </c>
      <c r="E18" s="2">
        <v>1.4330000000000001</v>
      </c>
      <c r="F18" s="2">
        <v>71</v>
      </c>
      <c r="G18" s="2">
        <v>174</v>
      </c>
      <c r="H18" s="2">
        <v>561</v>
      </c>
      <c r="I18" s="3">
        <v>6086</v>
      </c>
      <c r="J18" s="3">
        <v>1266</v>
      </c>
      <c r="K18" s="2">
        <v>539</v>
      </c>
      <c r="L18" s="2">
        <v>2.09</v>
      </c>
      <c r="M18" s="2">
        <v>34.979999999999997</v>
      </c>
      <c r="N18" s="2" t="s">
        <v>14</v>
      </c>
    </row>
    <row r="19" spans="1:14" ht="45">
      <c r="A19" s="2">
        <v>18</v>
      </c>
      <c r="B19" s="2" t="s">
        <v>34</v>
      </c>
      <c r="C19" s="2" t="str">
        <f>"18678548"</f>
        <v>18678548</v>
      </c>
      <c r="D19" s="2" t="s">
        <v>13</v>
      </c>
      <c r="E19" s="2">
        <v>1.4259999999999999</v>
      </c>
      <c r="F19" s="2">
        <v>18</v>
      </c>
      <c r="G19" s="2">
        <v>165</v>
      </c>
      <c r="H19" s="2">
        <v>166</v>
      </c>
      <c r="I19" s="3">
        <v>6828</v>
      </c>
      <c r="J19" s="2">
        <v>706</v>
      </c>
      <c r="K19" s="2">
        <v>165</v>
      </c>
      <c r="L19" s="2">
        <v>4.28</v>
      </c>
      <c r="M19" s="2">
        <v>41.38</v>
      </c>
      <c r="N19" s="2" t="s">
        <v>18</v>
      </c>
    </row>
    <row r="20" spans="1:14" ht="45">
      <c r="A20" s="2">
        <v>19</v>
      </c>
      <c r="B20" s="2" t="s">
        <v>35</v>
      </c>
      <c r="C20" s="2" t="str">
        <f>"16101227"</f>
        <v>16101227</v>
      </c>
      <c r="D20" s="2" t="s">
        <v>36</v>
      </c>
      <c r="E20" s="2">
        <v>1.306</v>
      </c>
      <c r="F20" s="2">
        <v>29</v>
      </c>
      <c r="G20" s="2">
        <v>62</v>
      </c>
      <c r="H20" s="2">
        <v>208</v>
      </c>
      <c r="I20" s="3">
        <v>1697</v>
      </c>
      <c r="J20" s="2">
        <v>397</v>
      </c>
      <c r="K20" s="2">
        <v>185</v>
      </c>
      <c r="L20" s="2">
        <v>1.5</v>
      </c>
      <c r="M20" s="2">
        <v>27.37</v>
      </c>
      <c r="N20" s="2" t="s">
        <v>18</v>
      </c>
    </row>
    <row r="21" spans="1:14" ht="45">
      <c r="A21" s="2">
        <v>20</v>
      </c>
      <c r="B21" s="2" t="s">
        <v>37</v>
      </c>
      <c r="C21" s="2" t="str">
        <f>"15731480"</f>
        <v>15731480</v>
      </c>
      <c r="D21" s="2" t="s">
        <v>36</v>
      </c>
      <c r="E21" s="2">
        <v>1.2629999999999999</v>
      </c>
      <c r="F21" s="2">
        <v>87</v>
      </c>
      <c r="G21" s="2">
        <v>345</v>
      </c>
      <c r="H21" s="2">
        <v>565</v>
      </c>
      <c r="I21" s="3">
        <v>16814</v>
      </c>
      <c r="J21" s="3">
        <v>1782</v>
      </c>
      <c r="K21" s="2">
        <v>490</v>
      </c>
      <c r="L21" s="2">
        <v>3.41</v>
      </c>
      <c r="M21" s="2">
        <v>48.74</v>
      </c>
      <c r="N21" s="2" t="s">
        <v>38</v>
      </c>
    </row>
    <row r="22" spans="1:14" ht="45">
      <c r="A22" s="2">
        <v>21</v>
      </c>
      <c r="B22" s="2" t="s">
        <v>39</v>
      </c>
      <c r="C22" s="2" t="str">
        <f>"17577799"</f>
        <v>17577799</v>
      </c>
      <c r="D22" s="2" t="s">
        <v>36</v>
      </c>
      <c r="E22" s="2">
        <v>1.2030000000000001</v>
      </c>
      <c r="F22" s="2">
        <v>10</v>
      </c>
      <c r="G22" s="2">
        <v>63</v>
      </c>
      <c r="H22" s="2">
        <v>84</v>
      </c>
      <c r="I22" s="3">
        <v>6081</v>
      </c>
      <c r="J22" s="2">
        <v>194</v>
      </c>
      <c r="K22" s="2">
        <v>69</v>
      </c>
      <c r="L22" s="2">
        <v>2.81</v>
      </c>
      <c r="M22" s="2">
        <v>96.52</v>
      </c>
      <c r="N22" s="2" t="s">
        <v>14</v>
      </c>
    </row>
    <row r="23" spans="1:14" ht="45">
      <c r="A23" s="2">
        <v>22</v>
      </c>
      <c r="B23" s="2" t="s">
        <v>40</v>
      </c>
      <c r="C23" s="2" t="str">
        <f>"14320576"</f>
        <v>14320576</v>
      </c>
      <c r="D23" s="2" t="s">
        <v>36</v>
      </c>
      <c r="E23" s="2">
        <v>1.1890000000000001</v>
      </c>
      <c r="F23" s="2">
        <v>56</v>
      </c>
      <c r="G23" s="2">
        <v>187</v>
      </c>
      <c r="H23" s="2">
        <v>902</v>
      </c>
      <c r="I23" s="3">
        <v>6474</v>
      </c>
      <c r="J23" s="3">
        <v>1659</v>
      </c>
      <c r="K23" s="2">
        <v>887</v>
      </c>
      <c r="L23" s="2">
        <v>1.92</v>
      </c>
      <c r="M23" s="2">
        <v>34.619999999999997</v>
      </c>
      <c r="N23" s="2" t="s">
        <v>18</v>
      </c>
    </row>
    <row r="24" spans="1:14" ht="45">
      <c r="A24" s="2">
        <v>23</v>
      </c>
      <c r="B24" s="2" t="s">
        <v>41</v>
      </c>
      <c r="C24" s="2" t="str">
        <f>"03770265"</f>
        <v>03770265</v>
      </c>
      <c r="D24" s="2" t="s">
        <v>36</v>
      </c>
      <c r="E24" s="2">
        <v>1.1839999999999999</v>
      </c>
      <c r="F24" s="2">
        <v>26</v>
      </c>
      <c r="G24" s="2">
        <v>29</v>
      </c>
      <c r="H24" s="2">
        <v>88</v>
      </c>
      <c r="I24" s="3">
        <v>1144</v>
      </c>
      <c r="J24" s="2">
        <v>150</v>
      </c>
      <c r="K24" s="2">
        <v>80</v>
      </c>
      <c r="L24" s="2">
        <v>1.65</v>
      </c>
      <c r="M24" s="2">
        <v>39.450000000000003</v>
      </c>
      <c r="N24" s="2" t="s">
        <v>38</v>
      </c>
    </row>
    <row r="25" spans="1:14" ht="45">
      <c r="A25" s="2">
        <v>24</v>
      </c>
      <c r="B25" s="2" t="s">
        <v>42</v>
      </c>
      <c r="C25" s="2" t="str">
        <f>"15731472"</f>
        <v>15731472</v>
      </c>
      <c r="D25" s="2" t="s">
        <v>36</v>
      </c>
      <c r="E25" s="2">
        <v>1.155</v>
      </c>
      <c r="F25" s="2">
        <v>63</v>
      </c>
      <c r="G25" s="2">
        <v>110</v>
      </c>
      <c r="H25" s="2">
        <v>307</v>
      </c>
      <c r="I25" s="3">
        <v>4449</v>
      </c>
      <c r="J25" s="2">
        <v>609</v>
      </c>
      <c r="K25" s="2">
        <v>296</v>
      </c>
      <c r="L25" s="2">
        <v>1.83</v>
      </c>
      <c r="M25" s="2">
        <v>40.450000000000003</v>
      </c>
      <c r="N25" s="2" t="s">
        <v>38</v>
      </c>
    </row>
    <row r="26" spans="1:14" ht="45">
      <c r="A26" s="2">
        <v>25</v>
      </c>
      <c r="B26" s="2" t="s">
        <v>43</v>
      </c>
      <c r="C26" s="2" t="str">
        <f>"14344483"</f>
        <v>14344483</v>
      </c>
      <c r="D26" s="2" t="s">
        <v>36</v>
      </c>
      <c r="E26" s="2">
        <v>1.0329999999999999</v>
      </c>
      <c r="F26" s="2">
        <v>42</v>
      </c>
      <c r="G26" s="2">
        <v>199</v>
      </c>
      <c r="H26" s="2">
        <v>368</v>
      </c>
      <c r="I26" s="3">
        <v>7825</v>
      </c>
      <c r="J26" s="2">
        <v>705</v>
      </c>
      <c r="K26" s="2">
        <v>350</v>
      </c>
      <c r="L26" s="2">
        <v>1.96</v>
      </c>
      <c r="M26" s="2">
        <v>39.32</v>
      </c>
      <c r="N26" s="2" t="s">
        <v>44</v>
      </c>
    </row>
    <row r="27" spans="1:14" ht="45">
      <c r="A27" s="2">
        <v>26</v>
      </c>
      <c r="B27" s="2" t="s">
        <v>45</v>
      </c>
      <c r="C27" s="2" t="str">
        <f>"00218502"</f>
        <v>00218502</v>
      </c>
      <c r="D27" s="2" t="s">
        <v>36</v>
      </c>
      <c r="E27" s="2">
        <v>0.99199999999999999</v>
      </c>
      <c r="F27" s="2">
        <v>65</v>
      </c>
      <c r="G27" s="2">
        <v>72</v>
      </c>
      <c r="H27" s="2">
        <v>283</v>
      </c>
      <c r="I27" s="3">
        <v>3071</v>
      </c>
      <c r="J27" s="2">
        <v>774</v>
      </c>
      <c r="K27" s="2">
        <v>276</v>
      </c>
      <c r="L27" s="2">
        <v>2.78</v>
      </c>
      <c r="M27" s="2">
        <v>42.65</v>
      </c>
      <c r="N27" s="2" t="s">
        <v>22</v>
      </c>
    </row>
    <row r="28" spans="1:14" ht="45">
      <c r="A28" s="2">
        <v>27</v>
      </c>
      <c r="B28" s="2" t="s">
        <v>46</v>
      </c>
      <c r="C28" s="2" t="str">
        <f>"01698095"</f>
        <v>01698095</v>
      </c>
      <c r="D28" s="2" t="s">
        <v>36</v>
      </c>
      <c r="E28" s="2">
        <v>0.95399999999999996</v>
      </c>
      <c r="F28" s="2">
        <v>44</v>
      </c>
      <c r="G28" s="2">
        <v>267</v>
      </c>
      <c r="H28" s="2">
        <v>616</v>
      </c>
      <c r="I28" s="3">
        <v>10453</v>
      </c>
      <c r="J28" s="3">
        <v>1409</v>
      </c>
      <c r="K28" s="2">
        <v>598</v>
      </c>
      <c r="L28" s="2">
        <v>2.14</v>
      </c>
      <c r="M28" s="2">
        <v>39.15</v>
      </c>
      <c r="N28" s="2" t="s">
        <v>38</v>
      </c>
    </row>
    <row r="29" spans="1:14" ht="45">
      <c r="A29" s="2">
        <v>28</v>
      </c>
      <c r="B29" s="2" t="s">
        <v>47</v>
      </c>
      <c r="C29" s="2" t="str">
        <f>"07055900"</f>
        <v>07055900</v>
      </c>
      <c r="D29" s="2" t="s">
        <v>36</v>
      </c>
      <c r="E29" s="2">
        <v>0.95</v>
      </c>
      <c r="F29" s="2">
        <v>33</v>
      </c>
      <c r="G29" s="2">
        <v>34</v>
      </c>
      <c r="H29" s="2">
        <v>68</v>
      </c>
      <c r="I29" s="3">
        <v>1234</v>
      </c>
      <c r="J29" s="2">
        <v>107</v>
      </c>
      <c r="K29" s="2">
        <v>65</v>
      </c>
      <c r="L29" s="2">
        <v>1.69</v>
      </c>
      <c r="M29" s="2">
        <v>36.29</v>
      </c>
      <c r="N29" s="2" t="s">
        <v>48</v>
      </c>
    </row>
    <row r="30" spans="1:14" ht="45">
      <c r="A30" s="2">
        <v>29</v>
      </c>
      <c r="B30" s="2" t="s">
        <v>49</v>
      </c>
      <c r="C30" s="2" t="str">
        <f>"00261165"</f>
        <v>00261165</v>
      </c>
      <c r="D30" s="2" t="s">
        <v>36</v>
      </c>
      <c r="E30" s="2">
        <v>0.90700000000000003</v>
      </c>
      <c r="F30" s="2">
        <v>44</v>
      </c>
      <c r="G30" s="2">
        <v>70</v>
      </c>
      <c r="H30" s="2">
        <v>193</v>
      </c>
      <c r="I30" s="3">
        <v>2064</v>
      </c>
      <c r="J30" s="2">
        <v>231</v>
      </c>
      <c r="K30" s="2">
        <v>192</v>
      </c>
      <c r="L30" s="2">
        <v>1.29</v>
      </c>
      <c r="M30" s="2">
        <v>29.49</v>
      </c>
      <c r="N30" s="2" t="s">
        <v>50</v>
      </c>
    </row>
    <row r="31" spans="1:14" ht="45">
      <c r="A31" s="2">
        <v>30</v>
      </c>
      <c r="B31" s="2" t="s">
        <v>51</v>
      </c>
      <c r="C31" s="2" t="str">
        <f>"16161572"</f>
        <v>16161572</v>
      </c>
      <c r="D31" s="2" t="s">
        <v>36</v>
      </c>
      <c r="E31" s="2">
        <v>0.90500000000000003</v>
      </c>
      <c r="F31" s="2">
        <v>49</v>
      </c>
      <c r="G31" s="2">
        <v>105</v>
      </c>
      <c r="H31" s="2">
        <v>203</v>
      </c>
      <c r="I31" s="3">
        <v>4892</v>
      </c>
      <c r="J31" s="2">
        <v>495</v>
      </c>
      <c r="K31" s="2">
        <v>199</v>
      </c>
      <c r="L31" s="2">
        <v>2.09</v>
      </c>
      <c r="M31" s="2">
        <v>46.59</v>
      </c>
      <c r="N31" s="2" t="s">
        <v>18</v>
      </c>
    </row>
    <row r="32" spans="1:14" ht="45">
      <c r="A32" s="2">
        <v>31</v>
      </c>
      <c r="B32" s="2" t="s">
        <v>52</v>
      </c>
      <c r="C32" s="2" t="str">
        <f>"14693062"</f>
        <v>14693062</v>
      </c>
      <c r="D32" s="2" t="s">
        <v>36</v>
      </c>
      <c r="E32" s="2">
        <v>0.85399999999999998</v>
      </c>
      <c r="F32" s="2">
        <v>27</v>
      </c>
      <c r="G32" s="2">
        <v>27</v>
      </c>
      <c r="H32" s="2">
        <v>148</v>
      </c>
      <c r="I32" s="2">
        <v>871</v>
      </c>
      <c r="J32" s="2">
        <v>195</v>
      </c>
      <c r="K32" s="2">
        <v>137</v>
      </c>
      <c r="L32" s="2">
        <v>1.21</v>
      </c>
      <c r="M32" s="2">
        <v>32.26</v>
      </c>
      <c r="N32" s="2" t="s">
        <v>22</v>
      </c>
    </row>
    <row r="33" spans="1:14" ht="45">
      <c r="A33" s="2">
        <v>32</v>
      </c>
      <c r="B33" s="2" t="s">
        <v>53</v>
      </c>
      <c r="C33" s="2" t="str">
        <f>"16807375"</f>
        <v>16807375</v>
      </c>
      <c r="D33" s="2" t="s">
        <v>36</v>
      </c>
      <c r="E33" s="2">
        <v>0.83699999999999997</v>
      </c>
      <c r="F33" s="2">
        <v>39</v>
      </c>
      <c r="G33" s="2">
        <v>707</v>
      </c>
      <c r="H33" s="3">
        <v>1614</v>
      </c>
      <c r="I33" s="3">
        <v>39164</v>
      </c>
      <c r="J33" s="3">
        <v>2992</v>
      </c>
      <c r="K33" s="3">
        <v>1613</v>
      </c>
      <c r="L33" s="2">
        <v>2.04</v>
      </c>
      <c r="M33" s="2">
        <v>55.39</v>
      </c>
      <c r="N33" s="2" t="s">
        <v>18</v>
      </c>
    </row>
    <row r="34" spans="1:14" ht="45">
      <c r="A34" s="2">
        <v>33</v>
      </c>
      <c r="B34" s="2" t="s">
        <v>54</v>
      </c>
      <c r="C34" s="2" t="str">
        <f>"1530261X"</f>
        <v>1530261X</v>
      </c>
      <c r="D34" s="2" t="s">
        <v>36</v>
      </c>
      <c r="E34" s="2">
        <v>0.83599999999999997</v>
      </c>
      <c r="F34" s="2">
        <v>15</v>
      </c>
      <c r="G34" s="2">
        <v>61</v>
      </c>
      <c r="H34" s="2">
        <v>111</v>
      </c>
      <c r="I34" s="3">
        <v>1435</v>
      </c>
      <c r="J34" s="2">
        <v>190</v>
      </c>
      <c r="K34" s="2">
        <v>106</v>
      </c>
      <c r="L34" s="2">
        <v>1.98</v>
      </c>
      <c r="M34" s="2">
        <v>23.52</v>
      </c>
      <c r="N34" s="2" t="s">
        <v>14</v>
      </c>
    </row>
    <row r="35" spans="1:14" ht="45">
      <c r="A35" s="2">
        <v>34</v>
      </c>
      <c r="B35" s="2" t="s">
        <v>55</v>
      </c>
      <c r="C35" s="2" t="str">
        <f>"14698080"</f>
        <v>14698080</v>
      </c>
      <c r="D35" s="2" t="s">
        <v>36</v>
      </c>
      <c r="E35" s="2">
        <v>0.81799999999999995</v>
      </c>
      <c r="F35" s="2">
        <v>25</v>
      </c>
      <c r="G35" s="2">
        <v>78</v>
      </c>
      <c r="H35" s="2">
        <v>152</v>
      </c>
      <c r="I35" s="3">
        <v>3474</v>
      </c>
      <c r="J35" s="2">
        <v>255</v>
      </c>
      <c r="K35" s="2">
        <v>146</v>
      </c>
      <c r="L35" s="2">
        <v>1.47</v>
      </c>
      <c r="M35" s="2">
        <v>44.54</v>
      </c>
      <c r="N35" s="2" t="s">
        <v>22</v>
      </c>
    </row>
    <row r="36" spans="1:14" ht="45">
      <c r="A36" s="2">
        <v>35</v>
      </c>
      <c r="B36" s="2" t="s">
        <v>56</v>
      </c>
      <c r="C36" s="2" t="str">
        <f>"19391404"</f>
        <v>19391404</v>
      </c>
      <c r="D36" s="2" t="s">
        <v>36</v>
      </c>
      <c r="E36" s="2">
        <v>0.81100000000000005</v>
      </c>
      <c r="F36" s="2">
        <v>8</v>
      </c>
      <c r="G36" s="2">
        <v>102</v>
      </c>
      <c r="H36" s="2">
        <v>101</v>
      </c>
      <c r="I36" s="3">
        <v>3106</v>
      </c>
      <c r="J36" s="2">
        <v>180</v>
      </c>
      <c r="K36" s="2">
        <v>95</v>
      </c>
      <c r="L36" s="2">
        <v>1.89</v>
      </c>
      <c r="M36" s="2">
        <v>30.45</v>
      </c>
      <c r="N36" s="2" t="s">
        <v>14</v>
      </c>
    </row>
    <row r="37" spans="1:14" ht="45">
      <c r="A37" s="2">
        <v>36</v>
      </c>
      <c r="B37" s="2" t="s">
        <v>57</v>
      </c>
      <c r="C37" s="2" t="str">
        <f>"10962247"</f>
        <v>10962247</v>
      </c>
      <c r="D37" s="2" t="s">
        <v>58</v>
      </c>
      <c r="E37" s="2">
        <v>0.75700000000000001</v>
      </c>
      <c r="F37" s="2">
        <v>63</v>
      </c>
      <c r="G37" s="2">
        <v>135</v>
      </c>
      <c r="H37" s="2">
        <v>419</v>
      </c>
      <c r="I37" s="3">
        <v>4544</v>
      </c>
      <c r="J37" s="2">
        <v>702</v>
      </c>
      <c r="K37" s="2">
        <v>407</v>
      </c>
      <c r="L37" s="2">
        <v>1.72</v>
      </c>
      <c r="M37" s="2">
        <v>33.659999999999997</v>
      </c>
      <c r="N37" s="2" t="s">
        <v>14</v>
      </c>
    </row>
    <row r="38" spans="1:14" ht="45">
      <c r="A38" s="2">
        <v>37</v>
      </c>
      <c r="B38" s="2" t="s">
        <v>59</v>
      </c>
      <c r="C38" s="2" t="str">
        <f>"14365065"</f>
        <v>14365065</v>
      </c>
      <c r="D38" s="2" t="s">
        <v>58</v>
      </c>
      <c r="E38" s="2">
        <v>0.74</v>
      </c>
      <c r="F38" s="2">
        <v>37</v>
      </c>
      <c r="G38" s="2">
        <v>57</v>
      </c>
      <c r="H38" s="2">
        <v>188</v>
      </c>
      <c r="I38" s="3">
        <v>1949</v>
      </c>
      <c r="J38" s="2">
        <v>224</v>
      </c>
      <c r="K38" s="2">
        <v>182</v>
      </c>
      <c r="L38" s="2">
        <v>0.97</v>
      </c>
      <c r="M38" s="2">
        <v>34.19</v>
      </c>
      <c r="N38" s="2" t="s">
        <v>44</v>
      </c>
    </row>
    <row r="39" spans="1:14" ht="45">
      <c r="A39" s="2">
        <v>38</v>
      </c>
      <c r="B39" s="2" t="s">
        <v>60</v>
      </c>
      <c r="C39" s="2" t="str">
        <f>"15730840"</f>
        <v>15730840</v>
      </c>
      <c r="D39" s="2" t="s">
        <v>58</v>
      </c>
      <c r="E39" s="2">
        <v>0.72899999999999998</v>
      </c>
      <c r="F39" s="2">
        <v>36</v>
      </c>
      <c r="G39" s="2">
        <v>340</v>
      </c>
      <c r="H39" s="2">
        <v>429</v>
      </c>
      <c r="I39" s="3">
        <v>12857</v>
      </c>
      <c r="J39" s="2">
        <v>684</v>
      </c>
      <c r="K39" s="2">
        <v>404</v>
      </c>
      <c r="L39" s="2">
        <v>1.68</v>
      </c>
      <c r="M39" s="2">
        <v>37.81</v>
      </c>
      <c r="N39" s="2" t="s">
        <v>38</v>
      </c>
    </row>
    <row r="40" spans="1:14" ht="45">
      <c r="A40" s="2">
        <v>39</v>
      </c>
      <c r="B40" s="2" t="s">
        <v>61</v>
      </c>
      <c r="C40" s="2" t="str">
        <f>"15427390"</f>
        <v>15427390</v>
      </c>
      <c r="D40" s="2" t="s">
        <v>58</v>
      </c>
      <c r="E40" s="2">
        <v>0.72</v>
      </c>
      <c r="F40" s="2">
        <v>13</v>
      </c>
      <c r="G40" s="2">
        <v>63</v>
      </c>
      <c r="H40" s="2">
        <v>164</v>
      </c>
      <c r="I40" s="3">
        <v>1168</v>
      </c>
      <c r="J40" s="2">
        <v>181</v>
      </c>
      <c r="K40" s="2">
        <v>130</v>
      </c>
      <c r="L40" s="2">
        <v>1.27</v>
      </c>
      <c r="M40" s="2">
        <v>18.54</v>
      </c>
      <c r="N40" s="2" t="s">
        <v>14</v>
      </c>
    </row>
    <row r="41" spans="1:14" ht="45">
      <c r="A41" s="2">
        <v>40</v>
      </c>
      <c r="B41" s="2" t="s">
        <v>62</v>
      </c>
      <c r="C41" s="2" t="str">
        <f>"15732932"</f>
        <v>15732932</v>
      </c>
      <c r="D41" s="2" t="s">
        <v>58</v>
      </c>
      <c r="E41" s="2">
        <v>0.71099999999999997</v>
      </c>
      <c r="F41" s="2">
        <v>59</v>
      </c>
      <c r="G41" s="2">
        <v>528</v>
      </c>
      <c r="H41" s="2">
        <v>918</v>
      </c>
      <c r="I41" s="3">
        <v>21785</v>
      </c>
      <c r="J41" s="3">
        <v>1522</v>
      </c>
      <c r="K41" s="2">
        <v>830</v>
      </c>
      <c r="L41" s="2">
        <v>1.66</v>
      </c>
      <c r="M41" s="2">
        <v>41.26</v>
      </c>
      <c r="N41" s="2" t="s">
        <v>38</v>
      </c>
    </row>
    <row r="42" spans="1:14" ht="45">
      <c r="A42" s="2">
        <v>41</v>
      </c>
      <c r="B42" s="2" t="s">
        <v>63</v>
      </c>
      <c r="C42" s="2" t="str">
        <f>"15730662"</f>
        <v>15730662</v>
      </c>
      <c r="D42" s="2" t="s">
        <v>58</v>
      </c>
      <c r="E42" s="2">
        <v>0.67500000000000004</v>
      </c>
      <c r="F42" s="2">
        <v>52</v>
      </c>
      <c r="G42" s="2">
        <v>9</v>
      </c>
      <c r="H42" s="2">
        <v>112</v>
      </c>
      <c r="I42" s="2">
        <v>422</v>
      </c>
      <c r="J42" s="2">
        <v>152</v>
      </c>
      <c r="K42" s="2">
        <v>106</v>
      </c>
      <c r="L42" s="2">
        <v>0.94</v>
      </c>
      <c r="M42" s="2">
        <v>46.89</v>
      </c>
      <c r="N42" s="2" t="s">
        <v>38</v>
      </c>
    </row>
    <row r="43" spans="1:14" ht="45">
      <c r="A43" s="2">
        <v>42</v>
      </c>
      <c r="B43" s="2" t="s">
        <v>64</v>
      </c>
      <c r="C43" s="2" t="str">
        <f>"14321254"</f>
        <v>14321254</v>
      </c>
      <c r="D43" s="2" t="s">
        <v>58</v>
      </c>
      <c r="E43" s="2">
        <v>0.64800000000000002</v>
      </c>
      <c r="F43" s="2">
        <v>44</v>
      </c>
      <c r="G43" s="2">
        <v>128</v>
      </c>
      <c r="H43" s="2">
        <v>193</v>
      </c>
      <c r="I43" s="3">
        <v>5263</v>
      </c>
      <c r="J43" s="2">
        <v>427</v>
      </c>
      <c r="K43" s="2">
        <v>188</v>
      </c>
      <c r="L43" s="2">
        <v>2.0299999999999998</v>
      </c>
      <c r="M43" s="2">
        <v>41.12</v>
      </c>
      <c r="N43" s="2" t="s">
        <v>14</v>
      </c>
    </row>
    <row r="44" spans="1:14" ht="45">
      <c r="A44" s="2">
        <v>43</v>
      </c>
      <c r="B44" s="2" t="s">
        <v>65</v>
      </c>
      <c r="C44" s="2" t="str">
        <f>"13496476"</f>
        <v>13496476</v>
      </c>
      <c r="D44" s="2" t="s">
        <v>58</v>
      </c>
      <c r="E44" s="2">
        <v>0.624</v>
      </c>
      <c r="F44" s="2">
        <v>6</v>
      </c>
      <c r="G44" s="2">
        <v>2</v>
      </c>
      <c r="H44" s="2">
        <v>60</v>
      </c>
      <c r="I44" s="2">
        <v>34</v>
      </c>
      <c r="J44" s="2">
        <v>39</v>
      </c>
      <c r="K44" s="2">
        <v>59</v>
      </c>
      <c r="L44" s="2">
        <v>0.65</v>
      </c>
      <c r="M44" s="2">
        <v>17</v>
      </c>
      <c r="N44" s="2" t="s">
        <v>50</v>
      </c>
    </row>
    <row r="45" spans="1:14" ht="45">
      <c r="A45" s="2">
        <v>44</v>
      </c>
      <c r="B45" s="2" t="s">
        <v>66</v>
      </c>
      <c r="C45" s="2" t="str">
        <f>"02561530"</f>
        <v>02561530</v>
      </c>
      <c r="D45" s="2" t="s">
        <v>58</v>
      </c>
      <c r="E45" s="2">
        <v>0.623</v>
      </c>
      <c r="F45" s="2">
        <v>30</v>
      </c>
      <c r="G45" s="2">
        <v>122</v>
      </c>
      <c r="H45" s="2">
        <v>295</v>
      </c>
      <c r="I45" s="3">
        <v>4408</v>
      </c>
      <c r="J45" s="2">
        <v>344</v>
      </c>
      <c r="K45" s="2">
        <v>290</v>
      </c>
      <c r="L45" s="2">
        <v>1.1399999999999999</v>
      </c>
      <c r="M45" s="2">
        <v>36.130000000000003</v>
      </c>
      <c r="N45" s="2" t="s">
        <v>67</v>
      </c>
    </row>
    <row r="46" spans="1:14" ht="45">
      <c r="A46" s="2">
        <v>45</v>
      </c>
      <c r="B46" s="2" t="s">
        <v>68</v>
      </c>
      <c r="C46" s="2" t="str">
        <f>"17498198"</f>
        <v>17498198</v>
      </c>
      <c r="D46" s="2" t="s">
        <v>58</v>
      </c>
      <c r="E46" s="2">
        <v>0.55900000000000005</v>
      </c>
      <c r="F46" s="2">
        <v>11</v>
      </c>
      <c r="G46" s="2">
        <v>60</v>
      </c>
      <c r="H46" s="2">
        <v>237</v>
      </c>
      <c r="I46" s="3">
        <v>5180</v>
      </c>
      <c r="J46" s="2">
        <v>317</v>
      </c>
      <c r="K46" s="2">
        <v>235</v>
      </c>
      <c r="L46" s="2">
        <v>1.32</v>
      </c>
      <c r="M46" s="2">
        <v>86.33</v>
      </c>
      <c r="N46" s="2" t="s">
        <v>22</v>
      </c>
    </row>
    <row r="47" spans="1:14" ht="45">
      <c r="A47" s="2">
        <v>46</v>
      </c>
      <c r="B47" s="2" t="s">
        <v>69</v>
      </c>
      <c r="C47" s="2" t="str">
        <f>"10170839"</f>
        <v>10170839</v>
      </c>
      <c r="D47" s="2" t="s">
        <v>58</v>
      </c>
      <c r="E47" s="2">
        <v>0.52</v>
      </c>
      <c r="F47" s="2">
        <v>28</v>
      </c>
      <c r="G47" s="2">
        <v>57</v>
      </c>
      <c r="H47" s="2">
        <v>215</v>
      </c>
      <c r="I47" s="3">
        <v>1864</v>
      </c>
      <c r="J47" s="2">
        <v>216</v>
      </c>
      <c r="K47" s="2">
        <v>209</v>
      </c>
      <c r="L47" s="2">
        <v>0.97</v>
      </c>
      <c r="M47" s="2">
        <v>32.700000000000003</v>
      </c>
      <c r="N47" s="2" t="s">
        <v>70</v>
      </c>
    </row>
    <row r="48" spans="1:14" ht="45">
      <c r="A48" s="2">
        <v>47</v>
      </c>
      <c r="B48" s="2" t="s">
        <v>71</v>
      </c>
      <c r="C48" s="2" t="str">
        <f>"18739326"</f>
        <v>18739326</v>
      </c>
      <c r="D48" s="2" t="s">
        <v>58</v>
      </c>
      <c r="E48" s="2">
        <v>0.49099999999999999</v>
      </c>
      <c r="F48" s="2">
        <v>7</v>
      </c>
      <c r="G48" s="2">
        <v>58</v>
      </c>
      <c r="H48" s="2">
        <v>85</v>
      </c>
      <c r="I48" s="3">
        <v>2605</v>
      </c>
      <c r="J48" s="2">
        <v>100</v>
      </c>
      <c r="K48" s="2">
        <v>65</v>
      </c>
      <c r="L48" s="2">
        <v>1.42</v>
      </c>
      <c r="M48" s="2">
        <v>44.91</v>
      </c>
      <c r="N48" s="2" t="s">
        <v>38</v>
      </c>
    </row>
    <row r="49" spans="1:14" ht="45">
      <c r="A49" s="2">
        <v>48</v>
      </c>
      <c r="B49" s="2" t="s">
        <v>72</v>
      </c>
      <c r="C49" s="2" t="str">
        <f>"00486604"</f>
        <v>00486604</v>
      </c>
      <c r="D49" s="2" t="s">
        <v>58</v>
      </c>
      <c r="E49" s="2">
        <v>0.47299999999999998</v>
      </c>
      <c r="F49" s="2">
        <v>45</v>
      </c>
      <c r="G49" s="2">
        <v>147</v>
      </c>
      <c r="H49" s="2">
        <v>179</v>
      </c>
      <c r="I49" s="3">
        <v>4273</v>
      </c>
      <c r="J49" s="2">
        <v>219</v>
      </c>
      <c r="K49" s="2">
        <v>170</v>
      </c>
      <c r="L49" s="2">
        <v>1.24</v>
      </c>
      <c r="M49" s="2">
        <v>29.07</v>
      </c>
      <c r="N49" s="2" t="s">
        <v>14</v>
      </c>
    </row>
    <row r="50" spans="1:14" ht="45">
      <c r="A50" s="2">
        <v>49</v>
      </c>
      <c r="B50" s="2" t="s">
        <v>73</v>
      </c>
      <c r="C50" s="2" t="str">
        <f>"15093859"</f>
        <v>15093859</v>
      </c>
      <c r="D50" s="2" t="s">
        <v>58</v>
      </c>
      <c r="E50" s="2">
        <v>0.46600000000000003</v>
      </c>
      <c r="F50" s="2">
        <v>3</v>
      </c>
      <c r="G50" s="2">
        <v>15</v>
      </c>
      <c r="H50" s="2">
        <v>30</v>
      </c>
      <c r="I50" s="2">
        <v>239</v>
      </c>
      <c r="J50" s="2">
        <v>22</v>
      </c>
      <c r="K50" s="2">
        <v>30</v>
      </c>
      <c r="L50" s="2">
        <v>0.73</v>
      </c>
      <c r="M50" s="2">
        <v>15.93</v>
      </c>
      <c r="N50" s="2" t="s">
        <v>74</v>
      </c>
    </row>
    <row r="51" spans="1:14" ht="45">
      <c r="A51" s="2">
        <v>50</v>
      </c>
      <c r="B51" s="2" t="s">
        <v>75</v>
      </c>
      <c r="C51" s="2" t="str">
        <f>"01876236"</f>
        <v>01876236</v>
      </c>
      <c r="D51" s="2" t="s">
        <v>58</v>
      </c>
      <c r="E51" s="2">
        <v>0.41299999999999998</v>
      </c>
      <c r="F51" s="2">
        <v>13</v>
      </c>
      <c r="G51" s="2">
        <v>34</v>
      </c>
      <c r="H51" s="2">
        <v>73</v>
      </c>
      <c r="I51" s="3">
        <v>1050</v>
      </c>
      <c r="J51" s="2">
        <v>48</v>
      </c>
      <c r="K51" s="2">
        <v>73</v>
      </c>
      <c r="L51" s="2">
        <v>0.53</v>
      </c>
      <c r="M51" s="2">
        <v>30.88</v>
      </c>
      <c r="N51" s="2" t="s">
        <v>76</v>
      </c>
    </row>
    <row r="52" spans="1:14" ht="45">
      <c r="A52" s="2">
        <v>51</v>
      </c>
      <c r="B52" s="2" t="s">
        <v>77</v>
      </c>
      <c r="C52" s="2" t="str">
        <f>"19767951"</f>
        <v>19767951</v>
      </c>
      <c r="D52" s="2" t="s">
        <v>58</v>
      </c>
      <c r="E52" s="2">
        <v>0.40400000000000003</v>
      </c>
      <c r="F52" s="2">
        <v>6</v>
      </c>
      <c r="G52" s="2">
        <v>42</v>
      </c>
      <c r="H52" s="2">
        <v>114</v>
      </c>
      <c r="I52" s="3">
        <v>1341</v>
      </c>
      <c r="J52" s="2">
        <v>67</v>
      </c>
      <c r="K52" s="2">
        <v>110</v>
      </c>
      <c r="L52" s="2">
        <v>0.47</v>
      </c>
      <c r="M52" s="2">
        <v>31.93</v>
      </c>
      <c r="N52" s="2" t="s">
        <v>78</v>
      </c>
    </row>
    <row r="53" spans="1:14" ht="45">
      <c r="A53" s="2">
        <v>52</v>
      </c>
      <c r="B53" s="2" t="s">
        <v>79</v>
      </c>
      <c r="C53" s="2" t="str">
        <f>"0031126X"</f>
        <v>0031126X</v>
      </c>
      <c r="D53" s="2" t="s">
        <v>58</v>
      </c>
      <c r="E53" s="2">
        <v>0.39800000000000002</v>
      </c>
      <c r="F53" s="2">
        <v>11</v>
      </c>
      <c r="G53" s="2">
        <v>2</v>
      </c>
      <c r="H53" s="2">
        <v>8</v>
      </c>
      <c r="I53" s="2">
        <v>147</v>
      </c>
      <c r="J53" s="2">
        <v>12</v>
      </c>
      <c r="K53" s="2">
        <v>8</v>
      </c>
      <c r="L53" s="2">
        <v>0.33</v>
      </c>
      <c r="M53" s="2">
        <v>73.5</v>
      </c>
      <c r="N53" s="2" t="s">
        <v>50</v>
      </c>
    </row>
    <row r="54" spans="1:14" ht="45">
      <c r="A54" s="2">
        <v>53</v>
      </c>
      <c r="B54" s="2" t="s">
        <v>80</v>
      </c>
      <c r="C54" s="2" t="str">
        <f>"14498596"</f>
        <v>14498596</v>
      </c>
      <c r="D54" s="2" t="s">
        <v>58</v>
      </c>
      <c r="E54" s="2">
        <v>0.314</v>
      </c>
      <c r="F54" s="2">
        <v>9</v>
      </c>
      <c r="G54" s="2">
        <v>10</v>
      </c>
      <c r="H54" s="2">
        <v>63</v>
      </c>
      <c r="I54" s="2">
        <v>271</v>
      </c>
      <c r="J54" s="2">
        <v>45</v>
      </c>
      <c r="K54" s="2">
        <v>53</v>
      </c>
      <c r="L54" s="2">
        <v>0.76</v>
      </c>
      <c r="M54" s="2">
        <v>27.1</v>
      </c>
      <c r="N54" s="2" t="s">
        <v>81</v>
      </c>
    </row>
    <row r="55" spans="1:14" ht="45">
      <c r="A55" s="2">
        <v>54</v>
      </c>
      <c r="B55" s="2" t="s">
        <v>82</v>
      </c>
      <c r="C55" s="2" t="str">
        <f>"00332151"</f>
        <v>00332151</v>
      </c>
      <c r="D55" s="2" t="s">
        <v>83</v>
      </c>
      <c r="E55" s="2">
        <v>0.26800000000000002</v>
      </c>
      <c r="F55" s="2">
        <v>19</v>
      </c>
      <c r="G55" s="2">
        <v>90</v>
      </c>
      <c r="H55" s="2">
        <v>482</v>
      </c>
      <c r="I55" s="3">
        <v>1649</v>
      </c>
      <c r="J55" s="2">
        <v>107</v>
      </c>
      <c r="K55" s="2">
        <v>444</v>
      </c>
      <c r="L55" s="2">
        <v>0.16</v>
      </c>
      <c r="M55" s="2">
        <v>18.32</v>
      </c>
      <c r="N55" s="2" t="s">
        <v>74</v>
      </c>
    </row>
    <row r="56" spans="1:14" ht="45">
      <c r="A56" s="2">
        <v>55</v>
      </c>
      <c r="B56" s="2" t="s">
        <v>84</v>
      </c>
      <c r="C56" s="2" t="str">
        <f>"03758303"</f>
        <v>03758303</v>
      </c>
      <c r="D56" s="2" t="s">
        <v>83</v>
      </c>
      <c r="E56" s="2">
        <v>0.254</v>
      </c>
      <c r="F56" s="2">
        <v>11</v>
      </c>
      <c r="G56" s="2">
        <v>106</v>
      </c>
      <c r="H56" s="2">
        <v>236</v>
      </c>
      <c r="I56" s="3">
        <v>3207</v>
      </c>
      <c r="J56" s="2">
        <v>83</v>
      </c>
      <c r="K56" s="2">
        <v>235</v>
      </c>
      <c r="L56" s="2">
        <v>0.32</v>
      </c>
      <c r="M56" s="2">
        <v>30.25</v>
      </c>
      <c r="N56" s="2" t="s">
        <v>85</v>
      </c>
    </row>
    <row r="57" spans="1:14" ht="45">
      <c r="A57" s="2">
        <v>56</v>
      </c>
      <c r="B57" s="2" t="s">
        <v>86</v>
      </c>
      <c r="C57" s="2" t="str">
        <f>"08940525"</f>
        <v>08940525</v>
      </c>
      <c r="D57" s="2" t="s">
        <v>83</v>
      </c>
      <c r="E57" s="2">
        <v>0.20200000000000001</v>
      </c>
      <c r="F57" s="2">
        <v>10</v>
      </c>
      <c r="G57" s="2">
        <v>68</v>
      </c>
      <c r="H57" s="2">
        <v>177</v>
      </c>
      <c r="I57" s="3">
        <v>2020</v>
      </c>
      <c r="J57" s="2">
        <v>55</v>
      </c>
      <c r="K57" s="2">
        <v>176</v>
      </c>
      <c r="L57" s="2">
        <v>0.27</v>
      </c>
      <c r="M57" s="2">
        <v>29.71</v>
      </c>
      <c r="N57" s="2" t="s">
        <v>67</v>
      </c>
    </row>
    <row r="58" spans="1:14" ht="45">
      <c r="A58" s="2">
        <v>57</v>
      </c>
      <c r="B58" s="2" t="s">
        <v>87</v>
      </c>
      <c r="C58" s="2" t="str">
        <f>"00167460"</f>
        <v>00167460</v>
      </c>
      <c r="D58" s="2" t="s">
        <v>83</v>
      </c>
      <c r="E58" s="2">
        <v>0.18099999999999999</v>
      </c>
      <c r="F58" s="2">
        <v>9</v>
      </c>
      <c r="G58" s="2">
        <v>86</v>
      </c>
      <c r="H58" s="2">
        <v>262</v>
      </c>
      <c r="I58" s="3">
        <v>1838</v>
      </c>
      <c r="J58" s="2">
        <v>27</v>
      </c>
      <c r="K58" s="2">
        <v>256</v>
      </c>
      <c r="L58" s="2">
        <v>0.1</v>
      </c>
      <c r="M58" s="2">
        <v>21.37</v>
      </c>
      <c r="N58" s="2" t="s">
        <v>18</v>
      </c>
    </row>
    <row r="59" spans="1:14" ht="60">
      <c r="A59" s="2">
        <v>58</v>
      </c>
      <c r="B59" s="2" t="s">
        <v>88</v>
      </c>
      <c r="C59" s="2" t="str">
        <f>"10093443"</f>
        <v>10093443</v>
      </c>
      <c r="D59" s="2" t="s">
        <v>83</v>
      </c>
      <c r="E59" s="2">
        <v>0.17799999999999999</v>
      </c>
      <c r="F59" s="2">
        <v>5</v>
      </c>
      <c r="G59" s="2">
        <v>128</v>
      </c>
      <c r="H59" s="2">
        <v>390</v>
      </c>
      <c r="I59" s="3">
        <v>1585</v>
      </c>
      <c r="J59" s="2">
        <v>71</v>
      </c>
      <c r="K59" s="2">
        <v>390</v>
      </c>
      <c r="L59" s="2">
        <v>0.15</v>
      </c>
      <c r="M59" s="2">
        <v>12.38</v>
      </c>
      <c r="N59" s="2" t="s">
        <v>67</v>
      </c>
    </row>
    <row r="60" spans="1:14" ht="45">
      <c r="A60" s="2">
        <v>59</v>
      </c>
      <c r="B60" s="2" t="s">
        <v>89</v>
      </c>
      <c r="C60" s="2" t="str">
        <f>"03246329"</f>
        <v>03246329</v>
      </c>
      <c r="D60" s="2" t="s">
        <v>83</v>
      </c>
      <c r="E60" s="2">
        <v>0.17299999999999999</v>
      </c>
      <c r="F60" s="2">
        <v>4</v>
      </c>
      <c r="G60" s="2">
        <v>19</v>
      </c>
      <c r="H60" s="2">
        <v>58</v>
      </c>
      <c r="I60" s="2">
        <v>486</v>
      </c>
      <c r="J60" s="2">
        <v>24</v>
      </c>
      <c r="K60" s="2">
        <v>54</v>
      </c>
      <c r="L60" s="2">
        <v>0.51</v>
      </c>
      <c r="M60" s="2">
        <v>25.58</v>
      </c>
      <c r="N60" s="2" t="s">
        <v>90</v>
      </c>
    </row>
    <row r="61" spans="1:14" ht="45">
      <c r="A61" s="2">
        <v>60</v>
      </c>
      <c r="B61" s="2" t="s">
        <v>91</v>
      </c>
      <c r="C61" s="2" t="str">
        <f>"00139998"</f>
        <v>00139998</v>
      </c>
      <c r="D61" s="2" t="s">
        <v>83</v>
      </c>
      <c r="E61" s="2">
        <v>0.16900000000000001</v>
      </c>
      <c r="F61" s="2">
        <v>11</v>
      </c>
      <c r="G61" s="2">
        <v>16</v>
      </c>
      <c r="H61" s="2">
        <v>62</v>
      </c>
      <c r="I61" s="2">
        <v>869</v>
      </c>
      <c r="J61" s="2">
        <v>27</v>
      </c>
      <c r="K61" s="2">
        <v>57</v>
      </c>
      <c r="L61" s="2">
        <v>0.38</v>
      </c>
      <c r="M61" s="2">
        <v>54.31</v>
      </c>
      <c r="N61" s="2" t="s">
        <v>18</v>
      </c>
    </row>
    <row r="62" spans="1:14" ht="45">
      <c r="A62" s="2">
        <v>61</v>
      </c>
      <c r="B62" s="2" t="s">
        <v>92</v>
      </c>
      <c r="C62" s="2" t="str">
        <f>"20397879"</f>
        <v>20397879</v>
      </c>
      <c r="D62" s="2" t="s">
        <v>83</v>
      </c>
      <c r="E62" s="2">
        <v>0.16700000000000001</v>
      </c>
      <c r="F62" s="2">
        <v>3</v>
      </c>
      <c r="G62" s="2">
        <v>65</v>
      </c>
      <c r="H62" s="2">
        <v>62</v>
      </c>
      <c r="I62" s="3">
        <v>1333</v>
      </c>
      <c r="J62" s="2">
        <v>20</v>
      </c>
      <c r="K62" s="2">
        <v>57</v>
      </c>
      <c r="L62" s="2">
        <v>0.48</v>
      </c>
      <c r="M62" s="2">
        <v>20.51</v>
      </c>
      <c r="N62" s="2" t="s">
        <v>93</v>
      </c>
    </row>
    <row r="63" spans="1:14" ht="45">
      <c r="A63" s="2">
        <v>62</v>
      </c>
      <c r="B63" s="2" t="s">
        <v>94</v>
      </c>
      <c r="C63" s="2" t="str">
        <f>"09721665"</f>
        <v>09721665</v>
      </c>
      <c r="D63" s="2" t="s">
        <v>83</v>
      </c>
      <c r="E63" s="2">
        <v>0.13100000000000001</v>
      </c>
      <c r="F63" s="2">
        <v>2</v>
      </c>
      <c r="G63" s="2">
        <v>16</v>
      </c>
      <c r="H63" s="2">
        <v>255</v>
      </c>
      <c r="I63" s="2">
        <v>159</v>
      </c>
      <c r="J63" s="2">
        <v>10</v>
      </c>
      <c r="K63" s="2">
        <v>255</v>
      </c>
      <c r="L63" s="2">
        <v>0.03</v>
      </c>
      <c r="M63" s="2">
        <v>9.94</v>
      </c>
      <c r="N63" s="2" t="s">
        <v>95</v>
      </c>
    </row>
    <row r="64" spans="1:14" ht="45">
      <c r="A64" s="2">
        <v>63</v>
      </c>
      <c r="B64" s="2" t="s">
        <v>96</v>
      </c>
      <c r="C64" s="2" t="str">
        <f>"17482992"</f>
        <v>17482992</v>
      </c>
      <c r="D64" s="2" t="s">
        <v>83</v>
      </c>
      <c r="E64" s="2">
        <v>0.123</v>
      </c>
      <c r="F64" s="2">
        <v>8</v>
      </c>
      <c r="G64" s="2">
        <v>39</v>
      </c>
      <c r="H64" s="2">
        <v>176</v>
      </c>
      <c r="I64" s="2">
        <v>185</v>
      </c>
      <c r="J64" s="2">
        <v>6</v>
      </c>
      <c r="K64" s="2">
        <v>141</v>
      </c>
      <c r="L64" s="2">
        <v>0.06</v>
      </c>
      <c r="M64" s="2">
        <v>4.74</v>
      </c>
      <c r="N64" s="2" t="s">
        <v>22</v>
      </c>
    </row>
    <row r="65" spans="1:14" ht="45">
      <c r="A65" s="2">
        <v>64</v>
      </c>
      <c r="B65" s="2" t="s">
        <v>97</v>
      </c>
      <c r="C65" s="2" t="str">
        <f>"19935994"</f>
        <v>19935994</v>
      </c>
      <c r="D65" s="2" t="s">
        <v>83</v>
      </c>
      <c r="E65" s="2">
        <v>0.11700000000000001</v>
      </c>
      <c r="F65" s="2">
        <v>2</v>
      </c>
      <c r="G65" s="2">
        <v>49</v>
      </c>
      <c r="H65" s="2">
        <v>62</v>
      </c>
      <c r="I65" s="2">
        <v>862</v>
      </c>
      <c r="J65" s="2">
        <v>8</v>
      </c>
      <c r="K65" s="2">
        <v>62</v>
      </c>
      <c r="L65" s="2">
        <v>0.13</v>
      </c>
      <c r="M65" s="2">
        <v>17.59</v>
      </c>
      <c r="N65" s="2" t="s">
        <v>98</v>
      </c>
    </row>
    <row r="66" spans="1:14" ht="45">
      <c r="A66" s="2">
        <v>65</v>
      </c>
      <c r="B66" s="2" t="s">
        <v>99</v>
      </c>
      <c r="C66" s="2" t="str">
        <f>"13300083"</f>
        <v>13300083</v>
      </c>
      <c r="D66" s="2" t="s">
        <v>83</v>
      </c>
      <c r="E66" s="2">
        <v>0.104</v>
      </c>
      <c r="F66" s="2">
        <v>4</v>
      </c>
      <c r="G66" s="2">
        <v>6</v>
      </c>
      <c r="H66" s="2">
        <v>123</v>
      </c>
      <c r="I66" s="2">
        <v>116</v>
      </c>
      <c r="J66" s="2">
        <v>5</v>
      </c>
      <c r="K66" s="2">
        <v>122</v>
      </c>
      <c r="L66" s="2">
        <v>0</v>
      </c>
      <c r="M66" s="2">
        <v>19.329999999999998</v>
      </c>
      <c r="N66" s="2" t="s">
        <v>100</v>
      </c>
    </row>
    <row r="67" spans="1:14" ht="45">
      <c r="A67" s="2">
        <v>66</v>
      </c>
      <c r="B67" s="2" t="s">
        <v>101</v>
      </c>
      <c r="C67" s="2" t="str">
        <f>"00323632"</f>
        <v>00323632</v>
      </c>
      <c r="D67" s="2" t="s">
        <v>83</v>
      </c>
      <c r="E67" s="2">
        <v>0.104</v>
      </c>
      <c r="F67" s="2">
        <v>7</v>
      </c>
      <c r="G67" s="2">
        <v>55</v>
      </c>
      <c r="H67" s="2">
        <v>136</v>
      </c>
      <c r="I67" s="2">
        <v>566</v>
      </c>
      <c r="J67" s="2">
        <v>5</v>
      </c>
      <c r="K67" s="2">
        <v>107</v>
      </c>
      <c r="L67" s="2">
        <v>0.04</v>
      </c>
      <c r="M67" s="2">
        <v>10.29</v>
      </c>
      <c r="N67" s="2" t="s">
        <v>102</v>
      </c>
    </row>
    <row r="68" spans="1:14" ht="45">
      <c r="A68" s="2">
        <v>67</v>
      </c>
      <c r="B68" s="2" t="s">
        <v>103</v>
      </c>
      <c r="C68" s="2" t="str">
        <f>"09282025"</f>
        <v>09282025</v>
      </c>
      <c r="D68" s="2" t="s">
        <v>83</v>
      </c>
      <c r="E68" s="2">
        <v>0.10100000000000001</v>
      </c>
      <c r="F68" s="2">
        <v>3</v>
      </c>
      <c r="G68" s="2">
        <v>44</v>
      </c>
      <c r="H68" s="2">
        <v>37</v>
      </c>
      <c r="I68" s="3">
        <v>1726</v>
      </c>
      <c r="J68" s="2">
        <v>2</v>
      </c>
      <c r="K68" s="2">
        <v>32</v>
      </c>
      <c r="L68" s="2">
        <v>0.09</v>
      </c>
      <c r="M68" s="2">
        <v>39.229999999999997</v>
      </c>
      <c r="N68" s="2" t="s">
        <v>38</v>
      </c>
    </row>
    <row r="69" spans="1:14" ht="45">
      <c r="A69" s="2">
        <v>68</v>
      </c>
      <c r="B69" s="2" t="s">
        <v>104</v>
      </c>
      <c r="C69" s="2" t="str">
        <f>"18678610"</f>
        <v>18678610</v>
      </c>
      <c r="D69" s="2" t="s">
        <v>83</v>
      </c>
      <c r="E69" s="2">
        <v>0</v>
      </c>
      <c r="F69" s="2">
        <v>6</v>
      </c>
      <c r="G69" s="2">
        <v>119</v>
      </c>
      <c r="H69" s="2">
        <v>0</v>
      </c>
      <c r="I69" s="3">
        <v>4699</v>
      </c>
      <c r="J69" s="2">
        <v>0</v>
      </c>
      <c r="K69" s="2">
        <v>0</v>
      </c>
      <c r="L69" s="2">
        <v>0</v>
      </c>
      <c r="M69" s="2">
        <v>39.49</v>
      </c>
      <c r="N69" s="2" t="s">
        <v>18</v>
      </c>
    </row>
    <row r="70" spans="1:14" ht="45">
      <c r="A70" s="2">
        <v>69</v>
      </c>
      <c r="B70" s="2" t="s">
        <v>105</v>
      </c>
      <c r="C70" s="2" t="str">
        <f>"20452543"</f>
        <v>20452543</v>
      </c>
      <c r="D70" s="2" t="s">
        <v>83</v>
      </c>
      <c r="E70" s="2">
        <v>0</v>
      </c>
      <c r="F70" s="2">
        <v>1</v>
      </c>
      <c r="G70" s="2">
        <v>19</v>
      </c>
      <c r="H70" s="2">
        <v>0</v>
      </c>
      <c r="I70" s="2">
        <v>346</v>
      </c>
      <c r="J70" s="2">
        <v>0</v>
      </c>
      <c r="K70" s="2">
        <v>0</v>
      </c>
      <c r="L70" s="2">
        <v>0</v>
      </c>
      <c r="M70" s="2">
        <v>18.21</v>
      </c>
      <c r="N70" s="2" t="s">
        <v>22</v>
      </c>
    </row>
    <row r="71" spans="1:14">
      <c r="A71" t="s">
        <v>106</v>
      </c>
    </row>
  </sheetData>
  <mergeCells count="1">
    <mergeCell ref="D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creator>RAHBAR</dc:creator>
  <cp:lastModifiedBy>Zahra</cp:lastModifiedBy>
  <dcterms:created xsi:type="dcterms:W3CDTF">2012-07-10T05:09:10Z</dcterms:created>
  <dcterms:modified xsi:type="dcterms:W3CDTF">2014-05-10T15:58:35Z</dcterms:modified>
</cp:coreProperties>
</file>